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drew\Desktop\"/>
    </mc:Choice>
  </mc:AlternateContent>
  <bookViews>
    <workbookView xWindow="0" yWindow="0" windowWidth="23040" windowHeight="9192"/>
  </bookViews>
  <sheets>
    <sheet name="MA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" i="1" l="1"/>
  <c r="M2" i="1" l="1"/>
  <c r="C18" i="1"/>
  <c r="D18" i="1"/>
  <c r="E18" i="1"/>
  <c r="F18" i="1"/>
  <c r="G18" i="1"/>
  <c r="H18" i="1"/>
  <c r="I18" i="1"/>
  <c r="I23" i="1" s="1"/>
  <c r="J18" i="1"/>
  <c r="K18" i="1"/>
  <c r="L18" i="1"/>
  <c r="C8" i="1"/>
  <c r="D12" i="1"/>
  <c r="D14" i="1" s="1"/>
  <c r="E12" i="1"/>
  <c r="E14" i="1" s="1"/>
  <c r="F12" i="1"/>
  <c r="F14" i="1" s="1"/>
  <c r="G12" i="1"/>
  <c r="G14" i="1" s="1"/>
  <c r="H12" i="1"/>
  <c r="H14" i="1" s="1"/>
  <c r="I12" i="1"/>
  <c r="I14" i="1" s="1"/>
  <c r="J12" i="1"/>
  <c r="K12" i="1"/>
  <c r="K14" i="1"/>
  <c r="L12" i="1"/>
  <c r="L14" i="1"/>
  <c r="C12" i="1"/>
  <c r="C14" i="1" s="1"/>
  <c r="L11" i="1"/>
  <c r="L16" i="1" s="1"/>
  <c r="K11" i="1"/>
  <c r="K16" i="1" s="1"/>
  <c r="J11" i="1"/>
  <c r="J16" i="1" s="1"/>
  <c r="I11" i="1"/>
  <c r="I13" i="1" s="1"/>
  <c r="H11" i="1"/>
  <c r="G11" i="1"/>
  <c r="G13" i="1" s="1"/>
  <c r="F11" i="1"/>
  <c r="D11" i="1"/>
  <c r="C11" i="1"/>
  <c r="E11" i="1"/>
  <c r="H13" i="1"/>
  <c r="L13" i="1"/>
  <c r="K13" i="1"/>
  <c r="J14" i="1"/>
  <c r="L23" i="1" l="1"/>
  <c r="H23" i="1"/>
  <c r="K19" i="1"/>
  <c r="K20" i="1" s="1"/>
  <c r="G23" i="1"/>
  <c r="J13" i="1"/>
  <c r="J23" i="1"/>
  <c r="K23" i="1"/>
  <c r="F13" i="1"/>
  <c r="F19" i="1"/>
  <c r="F20" i="1" s="1"/>
  <c r="G19" i="1"/>
  <c r="G20" i="1" s="1"/>
  <c r="D23" i="1"/>
  <c r="H19" i="1"/>
  <c r="H20" i="1" s="1"/>
  <c r="I19" i="1"/>
  <c r="I20" i="1" s="1"/>
  <c r="E23" i="1"/>
  <c r="J19" i="1"/>
  <c r="J20" i="1" s="1"/>
  <c r="M18" i="1"/>
  <c r="L19" i="1"/>
  <c r="L20" i="1" s="1"/>
  <c r="E13" i="1"/>
  <c r="E19" i="1"/>
  <c r="E20" i="1" s="1"/>
  <c r="C13" i="1"/>
  <c r="F23" i="1"/>
  <c r="C9" i="1"/>
  <c r="H15" i="1" s="1"/>
  <c r="H16" i="1" s="1"/>
  <c r="D13" i="1"/>
  <c r="D19" i="1"/>
  <c r="D20" i="1" s="1"/>
  <c r="M14" i="1"/>
  <c r="C23" i="1"/>
  <c r="C19" i="1"/>
  <c r="M13" i="1" l="1"/>
  <c r="D15" i="1"/>
  <c r="D16" i="1" s="1"/>
  <c r="I15" i="1"/>
  <c r="I16" i="1" s="1"/>
  <c r="G15" i="1"/>
  <c r="G16" i="1" s="1"/>
  <c r="E15" i="1"/>
  <c r="E16" i="1" s="1"/>
  <c r="F15" i="1"/>
  <c r="F16" i="1" s="1"/>
  <c r="C15" i="1"/>
  <c r="D8" i="1"/>
  <c r="M19" i="1"/>
  <c r="C21" i="1" s="1"/>
  <c r="C20" i="1"/>
  <c r="M20" i="1" s="1"/>
  <c r="M23" i="1"/>
  <c r="M15" i="1" l="1"/>
  <c r="C16" i="1"/>
  <c r="M16" i="1" s="1"/>
  <c r="H24" i="1"/>
  <c r="H25" i="1" s="1"/>
  <c r="I24" i="1"/>
  <c r="I25" i="1" s="1"/>
  <c r="E24" i="1"/>
  <c r="E25" i="1" s="1"/>
  <c r="J24" i="1"/>
  <c r="J25" i="1" s="1"/>
  <c r="K24" i="1"/>
  <c r="K25" i="1" s="1"/>
  <c r="F24" i="1"/>
  <c r="F25" i="1" s="1"/>
  <c r="G24" i="1"/>
  <c r="G25" i="1" s="1"/>
  <c r="L24" i="1"/>
  <c r="L25" i="1" s="1"/>
  <c r="D24" i="1"/>
  <c r="D25" i="1" s="1"/>
  <c r="C24" i="1"/>
  <c r="K21" i="1"/>
  <c r="K22" i="1" s="1"/>
  <c r="F21" i="1"/>
  <c r="F22" i="1" s="1"/>
  <c r="I21" i="1"/>
  <c r="I22" i="1" s="1"/>
  <c r="D21" i="1"/>
  <c r="D22" i="1" s="1"/>
  <c r="H21" i="1"/>
  <c r="H22" i="1" s="1"/>
  <c r="J21" i="1"/>
  <c r="J22" i="1" s="1"/>
  <c r="E21" i="1"/>
  <c r="E22" i="1" s="1"/>
  <c r="G21" i="1"/>
  <c r="G22" i="1" s="1"/>
  <c r="L21" i="1"/>
  <c r="L22" i="1" s="1"/>
  <c r="C22" i="1"/>
  <c r="M22" i="1" l="1"/>
  <c r="C25" i="1"/>
  <c r="M25" i="1" s="1"/>
  <c r="F8" i="1" s="1"/>
  <c r="M24" i="1"/>
  <c r="M21" i="1"/>
</calcChain>
</file>

<file path=xl/sharedStrings.xml><?xml version="1.0" encoding="utf-8"?>
<sst xmlns="http://schemas.openxmlformats.org/spreadsheetml/2006/main" count="137" uniqueCount="133">
  <si>
    <t>element</t>
  </si>
  <si>
    <t>Z</t>
  </si>
  <si>
    <t>H</t>
  </si>
  <si>
    <t>He</t>
  </si>
  <si>
    <t>Li</t>
  </si>
  <si>
    <t>Be</t>
  </si>
  <si>
    <t>C</t>
  </si>
  <si>
    <t>N</t>
  </si>
  <si>
    <t>O</t>
  </si>
  <si>
    <t>F</t>
  </si>
  <si>
    <t>Ne</t>
  </si>
  <si>
    <t>Na</t>
  </si>
  <si>
    <t>Mg</t>
  </si>
  <si>
    <t>Al</t>
  </si>
  <si>
    <t>P</t>
  </si>
  <si>
    <t>S</t>
  </si>
  <si>
    <t>Cl</t>
  </si>
  <si>
    <t>Ar</t>
  </si>
  <si>
    <t>Si</t>
  </si>
  <si>
    <t>K</t>
  </si>
  <si>
    <t>Ca</t>
  </si>
  <si>
    <t>Sc</t>
  </si>
  <si>
    <t>Ti</t>
  </si>
  <si>
    <t>V</t>
  </si>
  <si>
    <t>Cr</t>
  </si>
  <si>
    <t>Mn</t>
  </si>
  <si>
    <t>Fe</t>
  </si>
  <si>
    <t>Co</t>
  </si>
  <si>
    <t>Ni</t>
  </si>
  <si>
    <t>Cu</t>
  </si>
  <si>
    <t>Zn</t>
  </si>
  <si>
    <t>Ga</t>
  </si>
  <si>
    <t>Ge</t>
  </si>
  <si>
    <t>As</t>
  </si>
  <si>
    <t>Se</t>
  </si>
  <si>
    <t>Br</t>
  </si>
  <si>
    <t>Kr</t>
  </si>
  <si>
    <t>A</t>
  </si>
  <si>
    <t>Rb</t>
  </si>
  <si>
    <t>Sr</t>
  </si>
  <si>
    <t>Y</t>
  </si>
  <si>
    <t>Zr</t>
  </si>
  <si>
    <t>Nb</t>
  </si>
  <si>
    <t>Mo</t>
  </si>
  <si>
    <t>Tc</t>
  </si>
  <si>
    <t>Ru</t>
  </si>
  <si>
    <t>Rh</t>
  </si>
  <si>
    <t>Pd</t>
  </si>
  <si>
    <t>Ag</t>
  </si>
  <si>
    <t>Cd</t>
  </si>
  <si>
    <t>In</t>
  </si>
  <si>
    <t>Sn</t>
  </si>
  <si>
    <t>Sb</t>
  </si>
  <si>
    <t>Te</t>
  </si>
  <si>
    <t>Xe</t>
  </si>
  <si>
    <t>Cs</t>
  </si>
  <si>
    <t>Ba</t>
  </si>
  <si>
    <t>La</t>
  </si>
  <si>
    <t>Ce</t>
  </si>
  <si>
    <t>Pr</t>
  </si>
  <si>
    <t>Nd</t>
  </si>
  <si>
    <t>Pm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</si>
  <si>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</si>
  <si>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</si>
  <si>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</si>
  <si>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</si>
  <si>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</si>
  <si>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</si>
  <si>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</si>
  <si>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</si>
  <si>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</si>
  <si>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</si>
  <si>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Hf</t>
  </si>
  <si>
    <t>Ta</t>
  </si>
  <si>
    <t>W</t>
  </si>
  <si>
    <t>Re</t>
  </si>
  <si>
    <t>Os</t>
  </si>
  <si>
    <t>Ir</t>
  </si>
  <si>
    <t>Pt</t>
  </si>
  <si>
    <t>Au</t>
  </si>
  <si>
    <t>Hg</t>
  </si>
  <si>
    <t>Tl</t>
  </si>
  <si>
    <t>Pb</t>
  </si>
  <si>
    <t>Bi</t>
  </si>
  <si>
    <t>Po</t>
  </si>
  <si>
    <t>At</t>
  </si>
  <si>
    <t>Rn</t>
  </si>
  <si>
    <t>Fr</t>
  </si>
  <si>
    <t>Ra</t>
  </si>
  <si>
    <t>Ac</t>
  </si>
  <si>
    <t>Th</t>
  </si>
  <si>
    <t>Pa</t>
  </si>
  <si>
    <t>U</t>
  </si>
  <si>
    <t>B</t>
  </si>
  <si>
    <t>nAZ</t>
  </si>
  <si>
    <t>nA</t>
  </si>
  <si>
    <t>element (H - U)</t>
  </si>
  <si>
    <t>n (&gt; 0)</t>
  </si>
  <si>
    <t>I</t>
  </si>
  <si>
    <t>Formula</t>
  </si>
  <si>
    <r>
      <t>C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 Z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</si>
  <si>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rPr>
        <sz val="11"/>
        <color theme="1"/>
        <rFont val="Calibri"/>
        <family val="2"/>
        <scheme val="minor"/>
      </rPr>
      <t>atomic fraction</t>
    </r>
    <r>
      <rPr>
        <i/>
        <sz val="11"/>
        <color theme="1"/>
        <rFont val="Calibri"/>
        <family val="2"/>
        <scheme val="minor"/>
      </rPr>
      <t xml:space="preserve"> a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</si>
  <si>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a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 Z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</si>
  <si>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 xml:space="preserve">Z or </t>
    </r>
    <r>
      <rPr>
        <i/>
        <sz val="11"/>
        <color theme="1"/>
        <rFont val="Calibri"/>
        <family val="2"/>
        <scheme val="minor"/>
      </rPr>
      <t>Z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</si>
  <si>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a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 Z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vertAlign val="superscript"/>
        <sz val="11"/>
        <color theme="1"/>
        <rFont val="Calibri"/>
        <family val="2"/>
        <scheme val="minor"/>
      </rPr>
      <t>(x)</t>
    </r>
  </si>
  <si>
    <t>MAN (Muller)</t>
  </si>
  <si>
    <t>Donovan, J.J., Pingitore Jr., N.E., Westphal, A., 2003. Compositional averaging of backscatter intensities in compounds. Microsc. Microanal. 9, 202-215.</t>
  </si>
  <si>
    <t>Muller, R.H., 1957. Interaction of beta particles with matter. Analytical Chemistry, 29(6), 969-975.</t>
  </si>
  <si>
    <t>atomic number</t>
  </si>
  <si>
    <t>atomic fraction</t>
  </si>
  <si>
    <r>
      <t>z</t>
    </r>
    <r>
      <rPr>
        <i/>
        <vertAlign val="subscript"/>
        <sz val="11"/>
        <color theme="1"/>
        <rFont val="Calibri"/>
        <family val="2"/>
        <scheme val="minor"/>
      </rPr>
      <t>i</t>
    </r>
  </si>
  <si>
    <t>mass fraction</t>
  </si>
  <si>
    <r>
      <rPr>
        <i/>
        <sz val="11"/>
        <color theme="1"/>
        <rFont val="Calibri"/>
        <family val="2"/>
        <scheme val="minor"/>
      </rPr>
      <t>C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</si>
  <si>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z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>Z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</si>
  <si>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z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vertAlign val="superscript"/>
        <sz val="11"/>
        <color theme="1"/>
        <rFont val="Calibri"/>
        <family val="2"/>
        <scheme val="minor"/>
      </rPr>
      <t>(x)</t>
    </r>
  </si>
  <si>
    <t>Exponent</t>
  </si>
  <si>
    <t>electron fraction Eqn 3</t>
  </si>
  <si>
    <t>avg electron number Eqn 13</t>
  </si>
  <si>
    <t>mod electron fraction Eqn 10</t>
  </si>
  <si>
    <t>mod avg Z-bar electron fract</t>
  </si>
  <si>
    <t>-Z</t>
  </si>
  <si>
    <t>compromise between 0.7 and 0.8</t>
  </si>
  <si>
    <t>Eqn 19</t>
  </si>
  <si>
    <t>Z-bar</t>
  </si>
  <si>
    <r>
      <t>a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 xml:space="preserve"> Z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vertAlign val="superscript"/>
        <sz val="11"/>
        <color theme="1"/>
        <rFont val="Calibri"/>
        <family val="2"/>
        <scheme val="minor"/>
      </rPr>
      <t>^2</t>
    </r>
  </si>
  <si>
    <t xml:space="preserve">Mean Atomic Number </t>
  </si>
  <si>
    <t>calculator</t>
  </si>
  <si>
    <t>mod Z-bar (Donovan)</t>
  </si>
  <si>
    <t>uses atoms-per-formula-unit</t>
  </si>
  <si>
    <t>molar mass (g/mol)</t>
  </si>
  <si>
    <t>results</t>
  </si>
  <si>
    <t>atoms</t>
  </si>
  <si>
    <t>elements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</si>
</sst>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2" fontId="0" fillId="3" borderId="4" xfId="0" applyNumberForma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4" borderId="0" xfId="0" applyFill="1" applyAlignment="1">
      <alignment horizontal="center"/>
    </xf>
    <xf numFmtId="0" fontId="6" fillId="0" borderId="0" xfId="0" applyFont="1" applyAlignment="1">
      <alignment horizontal="left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0" xfId="0" quotePrefix="1" applyFont="1" applyFill="1" applyBorder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 patternType="none">
          <bgColor auto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tabSelected="1" workbookViewId="0">
      <selection activeCell="C1" sqref="C1"/>
    </sheetView>
  </sheetViews>
  <sheetFormatPr defaultRowHeight="14.4" x14ac:dyDescent="0.3"/>
  <cols>
    <col min="1" max="1" width="25" style="14" customWidth="1"/>
    <col min="2" max="2" width="17.77734375" bestFit="1" customWidth="1"/>
    <col min="3" max="3" width="17.88671875" style="1" customWidth="1"/>
    <col min="4" max="4" width="8.88671875" style="1"/>
    <col min="5" max="5" width="10" style="1" bestFit="1" customWidth="1"/>
    <col min="13" max="13" width="8.88671875" style="1" customWidth="1"/>
    <col min="14" max="14" width="11" customWidth="1"/>
  </cols>
  <sheetData>
    <row r="1" spans="1:15" s="1" customFormat="1" ht="18.600000000000001" thickBot="1" x14ac:dyDescent="0.4">
      <c r="A1" s="18" t="s">
        <v>125</v>
      </c>
      <c r="B1" s="1" t="s">
        <v>96</v>
      </c>
      <c r="C1" s="3" t="s">
        <v>26</v>
      </c>
      <c r="D1" s="3" t="s">
        <v>18</v>
      </c>
      <c r="E1" s="3" t="s">
        <v>8</v>
      </c>
      <c r="F1" s="3"/>
      <c r="G1" s="3"/>
      <c r="H1" s="3"/>
      <c r="I1" s="3"/>
      <c r="J1" s="3"/>
      <c r="K1" s="3"/>
      <c r="L1" s="3"/>
      <c r="M1" s="1">
        <f>COUNTA(C1:K1)</f>
        <v>3</v>
      </c>
      <c r="N1" s="1" t="s">
        <v>132</v>
      </c>
    </row>
    <row r="2" spans="1:15" s="1" customFormat="1" ht="18.600000000000001" thickBot="1" x14ac:dyDescent="0.4">
      <c r="A2" s="18" t="s">
        <v>126</v>
      </c>
      <c r="B2" s="1" t="s">
        <v>97</v>
      </c>
      <c r="C2" s="6">
        <v>2</v>
      </c>
      <c r="D2" s="3">
        <v>1</v>
      </c>
      <c r="E2" s="3">
        <v>4</v>
      </c>
      <c r="F2" s="3"/>
      <c r="G2" s="3"/>
      <c r="H2" s="3"/>
      <c r="I2" s="3"/>
      <c r="J2" s="3"/>
      <c r="K2" s="3"/>
      <c r="L2" s="3"/>
      <c r="M2" s="1">
        <f>SUM(C2:L2)</f>
        <v>7</v>
      </c>
      <c r="N2" s="1" t="s">
        <v>131</v>
      </c>
    </row>
    <row r="3" spans="1:15" s="1" customFormat="1" x14ac:dyDescent="0.3">
      <c r="A3" s="14" t="s">
        <v>128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5" s="1" customFormat="1" x14ac:dyDescent="0.3">
      <c r="A4" s="14"/>
      <c r="B4" t="s">
        <v>107</v>
      </c>
      <c r="H4" s="4"/>
      <c r="I4" s="4"/>
      <c r="J4" s="4"/>
      <c r="K4" s="4"/>
      <c r="L4" s="4"/>
      <c r="M4" s="4"/>
      <c r="N4" s="4"/>
    </row>
    <row r="5" spans="1:15" s="1" customFormat="1" x14ac:dyDescent="0.3">
      <c r="A5" s="14"/>
      <c r="B5" t="s">
        <v>106</v>
      </c>
      <c r="H5" s="4"/>
      <c r="I5" s="4"/>
      <c r="J5" s="4"/>
      <c r="K5" s="4"/>
      <c r="L5" s="4"/>
      <c r="M5" s="4"/>
      <c r="N5" s="4"/>
    </row>
    <row r="6" spans="1:15" s="1" customFormat="1" x14ac:dyDescent="0.3">
      <c r="A6" s="14"/>
      <c r="B6"/>
      <c r="H6" s="4"/>
      <c r="I6" s="4"/>
      <c r="J6" s="4"/>
      <c r="K6" s="4"/>
      <c r="L6" s="4"/>
      <c r="M6" s="4"/>
      <c r="N6" s="4"/>
    </row>
    <row r="7" spans="1:15" s="1" customFormat="1" ht="15" thickBot="1" x14ac:dyDescent="0.35">
      <c r="A7" s="14"/>
      <c r="B7"/>
      <c r="C7" s="1" t="s">
        <v>99</v>
      </c>
      <c r="D7" s="14" t="s">
        <v>105</v>
      </c>
      <c r="F7" s="14" t="s">
        <v>127</v>
      </c>
      <c r="H7" s="4"/>
      <c r="I7" s="4"/>
      <c r="J7" s="4"/>
      <c r="K7" s="4"/>
      <c r="L7" s="4"/>
      <c r="M7" s="4"/>
      <c r="N7" s="4"/>
    </row>
    <row r="8" spans="1:15" s="1" customFormat="1" ht="16.2" thickBot="1" x14ac:dyDescent="0.35">
      <c r="A8" s="14"/>
      <c r="B8" s="14" t="s">
        <v>130</v>
      </c>
      <c r="C8" s="13" t="str">
        <f>C1&amp;C2&amp;D1&amp;D2&amp;E1&amp;E2&amp;F1&amp;F2&amp;G1&amp;G2&amp;H1&amp;H2&amp;I1&amp;I2&amp;J1&amp;J2&amp;K1&amp;K2&amp;L1&amp;L2</f>
        <v>Fe2Si1O4</v>
      </c>
      <c r="D8" s="7">
        <f>SUM(C13:L13)/C9</f>
        <v>18.692937389675084</v>
      </c>
      <c r="F8" s="7">
        <f>M25</f>
        <v>17.29000201686306</v>
      </c>
      <c r="H8" s="4"/>
      <c r="I8" s="4"/>
      <c r="J8" s="4"/>
      <c r="K8" s="4"/>
      <c r="L8" s="4"/>
      <c r="M8" s="21">
        <v>0.75</v>
      </c>
      <c r="N8" s="4" t="s">
        <v>115</v>
      </c>
      <c r="O8" s="16" t="s">
        <v>121</v>
      </c>
    </row>
    <row r="9" spans="1:15" s="1" customFormat="1" x14ac:dyDescent="0.3">
      <c r="A9" s="14"/>
      <c r="B9" s="14" t="s">
        <v>129</v>
      </c>
      <c r="C9" s="8">
        <f>SUM(C14:L14)</f>
        <v>203.7731</v>
      </c>
      <c r="H9" s="4"/>
      <c r="I9" s="4"/>
      <c r="J9" s="4"/>
      <c r="K9" s="4"/>
      <c r="L9" s="4"/>
      <c r="M9" s="4"/>
      <c r="N9" s="4"/>
    </row>
    <row r="10" spans="1:15" s="1" customFormat="1" hidden="1" x14ac:dyDescent="0.3">
      <c r="A10" s="14"/>
      <c r="B10" s="22"/>
      <c r="C10" s="9"/>
      <c r="D10" s="9"/>
      <c r="E10" s="9"/>
      <c r="F10" s="9"/>
      <c r="G10" s="9"/>
      <c r="H10" s="9"/>
      <c r="I10" s="9"/>
      <c r="J10" s="9"/>
      <c r="K10" s="9"/>
      <c r="L10" s="9"/>
      <c r="M10" s="17" t="s">
        <v>123</v>
      </c>
    </row>
    <row r="11" spans="1:15" s="1" customFormat="1" ht="15.6" hidden="1" x14ac:dyDescent="0.35">
      <c r="A11" s="14" t="s">
        <v>108</v>
      </c>
      <c r="B11" s="14" t="s">
        <v>103</v>
      </c>
      <c r="C11" s="1">
        <f t="shared" ref="C11:L11" si="0">IF(C1&gt;0,VLOOKUP(C1,$C28:$D119,2,FALSE),0)</f>
        <v>26</v>
      </c>
      <c r="D11" s="1">
        <f t="shared" si="0"/>
        <v>14</v>
      </c>
      <c r="E11" s="1">
        <f t="shared" si="0"/>
        <v>8</v>
      </c>
      <c r="F11" s="1">
        <f t="shared" si="0"/>
        <v>0</v>
      </c>
      <c r="G11" s="1">
        <f t="shared" si="0"/>
        <v>0</v>
      </c>
      <c r="H11" s="1">
        <f t="shared" si="0"/>
        <v>0</v>
      </c>
      <c r="I11" s="1">
        <f t="shared" si="0"/>
        <v>0</v>
      </c>
      <c r="J11" s="1">
        <f t="shared" si="0"/>
        <v>0</v>
      </c>
      <c r="K11" s="1">
        <f t="shared" si="0"/>
        <v>0</v>
      </c>
      <c r="L11" s="1">
        <f t="shared" si="0"/>
        <v>0</v>
      </c>
      <c r="M11" s="10"/>
      <c r="N11" s="4"/>
    </row>
    <row r="12" spans="1:15" s="1" customFormat="1" hidden="1" x14ac:dyDescent="0.3">
      <c r="A12" s="14"/>
      <c r="B12" s="23" t="s">
        <v>37</v>
      </c>
      <c r="C12" s="1">
        <f t="shared" ref="C12:L12" si="1">IF(C2&gt;0,VLOOKUP(C1,$C28:$E119,3,FALSE),0)</f>
        <v>55.844999999999999</v>
      </c>
      <c r="D12" s="1">
        <f t="shared" si="1"/>
        <v>28.0855</v>
      </c>
      <c r="E12" s="1">
        <f t="shared" si="1"/>
        <v>15.9994</v>
      </c>
      <c r="F12" s="1">
        <f t="shared" si="1"/>
        <v>0</v>
      </c>
      <c r="G12" s="1">
        <f t="shared" si="1"/>
        <v>0</v>
      </c>
      <c r="H12" s="1">
        <f t="shared" si="1"/>
        <v>0</v>
      </c>
      <c r="I12" s="1">
        <f t="shared" si="1"/>
        <v>0</v>
      </c>
      <c r="J12" s="1">
        <f t="shared" si="1"/>
        <v>0</v>
      </c>
      <c r="K12" s="1">
        <f t="shared" si="1"/>
        <v>0</v>
      </c>
      <c r="L12" s="1">
        <f t="shared" si="1"/>
        <v>0</v>
      </c>
      <c r="M12" s="10"/>
      <c r="N12" s="4"/>
    </row>
    <row r="13" spans="1:15" s="1" customFormat="1" hidden="1" x14ac:dyDescent="0.3">
      <c r="A13" s="14"/>
      <c r="B13" s="23" t="s">
        <v>94</v>
      </c>
      <c r="C13" s="1">
        <f>C2*C11*C12</f>
        <v>2903.94</v>
      </c>
      <c r="D13" s="1">
        <f t="shared" ref="D13:L13" si="2">D2*D11*D12</f>
        <v>393.197</v>
      </c>
      <c r="E13" s="1">
        <f t="shared" si="2"/>
        <v>511.98079999999999</v>
      </c>
      <c r="F13" s="1">
        <f t="shared" si="2"/>
        <v>0</v>
      </c>
      <c r="G13" s="1">
        <f t="shared" si="2"/>
        <v>0</v>
      </c>
      <c r="H13" s="1">
        <f t="shared" si="2"/>
        <v>0</v>
      </c>
      <c r="I13" s="1">
        <f t="shared" si="2"/>
        <v>0</v>
      </c>
      <c r="J13" s="1">
        <f t="shared" si="2"/>
        <v>0</v>
      </c>
      <c r="K13" s="1">
        <f t="shared" si="2"/>
        <v>0</v>
      </c>
      <c r="L13" s="1">
        <f t="shared" si="2"/>
        <v>0</v>
      </c>
      <c r="M13" s="10">
        <f>SUM(C13:L13)</f>
        <v>3809.1178</v>
      </c>
      <c r="N13" s="4"/>
    </row>
    <row r="14" spans="1:15" s="1" customFormat="1" hidden="1" x14ac:dyDescent="0.3">
      <c r="A14" s="14"/>
      <c r="B14" s="23" t="s">
        <v>95</v>
      </c>
      <c r="C14" s="1">
        <f t="shared" ref="C14:L14" si="3">C2*C12</f>
        <v>111.69</v>
      </c>
      <c r="D14" s="1">
        <f t="shared" si="3"/>
        <v>28.0855</v>
      </c>
      <c r="E14" s="1">
        <f t="shared" si="3"/>
        <v>63.997599999999998</v>
      </c>
      <c r="F14" s="1">
        <f t="shared" si="3"/>
        <v>0</v>
      </c>
      <c r="G14" s="1">
        <f t="shared" si="3"/>
        <v>0</v>
      </c>
      <c r="H14" s="1">
        <f t="shared" si="3"/>
        <v>0</v>
      </c>
      <c r="I14" s="1">
        <f t="shared" si="3"/>
        <v>0</v>
      </c>
      <c r="J14" s="1">
        <f t="shared" si="3"/>
        <v>0</v>
      </c>
      <c r="K14" s="1">
        <f t="shared" si="3"/>
        <v>0</v>
      </c>
      <c r="L14" s="1">
        <f t="shared" si="3"/>
        <v>0</v>
      </c>
      <c r="M14" s="10">
        <f>SUM(C14:L14)</f>
        <v>203.7731</v>
      </c>
      <c r="N14" s="19"/>
    </row>
    <row r="15" spans="1:15" s="1" customFormat="1" ht="15.6" hidden="1" x14ac:dyDescent="0.35">
      <c r="A15" s="14" t="s">
        <v>111</v>
      </c>
      <c r="B15" s="24" t="s">
        <v>112</v>
      </c>
      <c r="C15" s="1">
        <f>C14/$C9</f>
        <v>0.5481096376312673</v>
      </c>
      <c r="D15" s="1">
        <f t="shared" ref="D15:I15" si="4">D14/$C9</f>
        <v>0.13782731871871212</v>
      </c>
      <c r="E15" s="1">
        <f t="shared" si="4"/>
        <v>0.31406304365002052</v>
      </c>
      <c r="F15" s="1">
        <f t="shared" si="4"/>
        <v>0</v>
      </c>
      <c r="G15" s="1">
        <f t="shared" si="4"/>
        <v>0</v>
      </c>
      <c r="H15" s="1">
        <f t="shared" si="4"/>
        <v>0</v>
      </c>
      <c r="I15" s="1">
        <f t="shared" si="4"/>
        <v>0</v>
      </c>
      <c r="M15" s="10">
        <f>SUM(C15:L15)</f>
        <v>1</v>
      </c>
      <c r="N15" s="5"/>
    </row>
    <row r="16" spans="1:15" s="1" customFormat="1" ht="15.6" hidden="1" x14ac:dyDescent="0.35">
      <c r="A16" s="14"/>
      <c r="B16" s="24" t="s">
        <v>100</v>
      </c>
      <c r="C16" s="1">
        <f>C15*C11</f>
        <v>14.250850578412949</v>
      </c>
      <c r="D16" s="1">
        <f t="shared" ref="D16:L16" si="5">D15*D11</f>
        <v>1.9295824620619697</v>
      </c>
      <c r="E16" s="1">
        <f t="shared" si="5"/>
        <v>2.5125043492001642</v>
      </c>
      <c r="F16" s="1">
        <f t="shared" si="5"/>
        <v>0</v>
      </c>
      <c r="G16" s="1">
        <f t="shared" si="5"/>
        <v>0</v>
      </c>
      <c r="H16" s="1">
        <f t="shared" si="5"/>
        <v>0</v>
      </c>
      <c r="I16" s="1">
        <f t="shared" si="5"/>
        <v>0</v>
      </c>
      <c r="J16" s="1">
        <f t="shared" si="5"/>
        <v>0</v>
      </c>
      <c r="K16" s="1">
        <f t="shared" si="5"/>
        <v>0</v>
      </c>
      <c r="L16" s="1">
        <f t="shared" si="5"/>
        <v>0</v>
      </c>
      <c r="M16" s="11">
        <f>SUM(C16:L16)</f>
        <v>18.692937389675084</v>
      </c>
      <c r="N16" s="5"/>
    </row>
    <row r="17" spans="1:14" s="1" customFormat="1" hidden="1" x14ac:dyDescent="0.3">
      <c r="A17" s="14"/>
      <c r="B17" s="25"/>
      <c r="C17" s="9"/>
      <c r="D17" s="9"/>
      <c r="E17" s="9"/>
      <c r="F17" s="9"/>
      <c r="G17" s="9"/>
      <c r="H17" s="9"/>
      <c r="I17" s="9"/>
      <c r="J17" s="9"/>
      <c r="K17" s="9"/>
      <c r="L17" s="9"/>
      <c r="M17" s="12"/>
      <c r="N17" s="5"/>
    </row>
    <row r="18" spans="1:14" ht="15.6" hidden="1" x14ac:dyDescent="0.35">
      <c r="A18" s="14" t="s">
        <v>109</v>
      </c>
      <c r="B18" s="24" t="s">
        <v>101</v>
      </c>
      <c r="C18" s="1">
        <f>C2/SUM($C2:$L2)</f>
        <v>0.2857142857142857</v>
      </c>
      <c r="D18" s="1">
        <f t="shared" ref="D18:L18" si="6">D2/SUM($C2:$L2)</f>
        <v>0.14285714285714285</v>
      </c>
      <c r="E18" s="1">
        <f t="shared" si="6"/>
        <v>0.5714285714285714</v>
      </c>
      <c r="F18" s="1">
        <f t="shared" si="6"/>
        <v>0</v>
      </c>
      <c r="G18" s="1">
        <f t="shared" si="6"/>
        <v>0</v>
      </c>
      <c r="H18" s="1">
        <f t="shared" si="6"/>
        <v>0</v>
      </c>
      <c r="I18" s="1">
        <f t="shared" si="6"/>
        <v>0</v>
      </c>
      <c r="J18" s="1">
        <f t="shared" si="6"/>
        <v>0</v>
      </c>
      <c r="K18" s="1">
        <f t="shared" si="6"/>
        <v>0</v>
      </c>
      <c r="L18" s="1">
        <f t="shared" si="6"/>
        <v>0</v>
      </c>
      <c r="M18" s="10">
        <f t="shared" ref="M18:M25" si="7">SUM(C18:L18)</f>
        <v>1</v>
      </c>
      <c r="N18" s="20"/>
    </row>
    <row r="19" spans="1:14" ht="15.6" hidden="1" x14ac:dyDescent="0.35">
      <c r="B19" s="24" t="s">
        <v>102</v>
      </c>
      <c r="C19" s="1">
        <f t="shared" ref="C19:L19" si="8">C18*C11</f>
        <v>7.4285714285714279</v>
      </c>
      <c r="D19" s="1">
        <f t="shared" si="8"/>
        <v>2</v>
      </c>
      <c r="E19" s="1">
        <f t="shared" si="8"/>
        <v>4.5714285714285712</v>
      </c>
      <c r="F19" s="1">
        <f t="shared" si="8"/>
        <v>0</v>
      </c>
      <c r="G19" s="1">
        <f t="shared" si="8"/>
        <v>0</v>
      </c>
      <c r="H19" s="1">
        <f t="shared" si="8"/>
        <v>0</v>
      </c>
      <c r="I19" s="1">
        <f t="shared" si="8"/>
        <v>0</v>
      </c>
      <c r="J19" s="1">
        <f t="shared" si="8"/>
        <v>0</v>
      </c>
      <c r="K19" s="1">
        <f t="shared" si="8"/>
        <v>0</v>
      </c>
      <c r="L19" s="1">
        <f t="shared" si="8"/>
        <v>0</v>
      </c>
      <c r="M19" s="11">
        <f t="shared" si="7"/>
        <v>13.999999999999998</v>
      </c>
      <c r="N19" s="20"/>
    </row>
    <row r="20" spans="1:14" ht="16.8" hidden="1" x14ac:dyDescent="0.35">
      <c r="A20" s="14" t="s">
        <v>122</v>
      </c>
      <c r="B20" s="24" t="s">
        <v>124</v>
      </c>
      <c r="C20" s="1">
        <f>C19*C11</f>
        <v>193.14285714285714</v>
      </c>
      <c r="D20" s="1">
        <f t="shared" ref="D20:L20" si="9">D19*D11</f>
        <v>28</v>
      </c>
      <c r="E20" s="1">
        <f t="shared" si="9"/>
        <v>36.571428571428569</v>
      </c>
      <c r="F20" s="1">
        <f t="shared" si="9"/>
        <v>0</v>
      </c>
      <c r="G20" s="1">
        <f t="shared" si="9"/>
        <v>0</v>
      </c>
      <c r="H20" s="1">
        <f t="shared" si="9"/>
        <v>0</v>
      </c>
      <c r="I20" s="1">
        <f t="shared" si="9"/>
        <v>0</v>
      </c>
      <c r="J20" s="1">
        <f t="shared" si="9"/>
        <v>0</v>
      </c>
      <c r="K20" s="1">
        <f t="shared" si="9"/>
        <v>0</v>
      </c>
      <c r="L20" s="1">
        <f t="shared" si="9"/>
        <v>0</v>
      </c>
      <c r="M20" s="11">
        <f>SUM(C20:L20)</f>
        <v>257.71428571428572</v>
      </c>
      <c r="N20" s="19"/>
    </row>
    <row r="21" spans="1:14" ht="15.6" hidden="1" x14ac:dyDescent="0.35">
      <c r="A21" s="14" t="s">
        <v>116</v>
      </c>
      <c r="B21" s="24" t="s">
        <v>110</v>
      </c>
      <c r="C21" s="1">
        <f t="shared" ref="C21:L21" si="10">C19/$M19</f>
        <v>0.53061224489795922</v>
      </c>
      <c r="D21" s="1">
        <f t="shared" si="10"/>
        <v>0.14285714285714288</v>
      </c>
      <c r="E21" s="1">
        <f t="shared" si="10"/>
        <v>0.32653061224489799</v>
      </c>
      <c r="F21" s="1">
        <f t="shared" si="10"/>
        <v>0</v>
      </c>
      <c r="G21" s="1">
        <f t="shared" si="10"/>
        <v>0</v>
      </c>
      <c r="H21" s="1">
        <f t="shared" si="10"/>
        <v>0</v>
      </c>
      <c r="I21" s="1">
        <f t="shared" si="10"/>
        <v>0</v>
      </c>
      <c r="J21" s="1">
        <f t="shared" si="10"/>
        <v>0</v>
      </c>
      <c r="K21" s="1">
        <f t="shared" si="10"/>
        <v>0</v>
      </c>
      <c r="L21" s="1">
        <f t="shared" si="10"/>
        <v>0</v>
      </c>
      <c r="M21" s="10">
        <f t="shared" si="7"/>
        <v>1</v>
      </c>
      <c r="N21" s="20"/>
    </row>
    <row r="22" spans="1:14" ht="15.6" hidden="1" x14ac:dyDescent="0.35">
      <c r="A22" s="14" t="s">
        <v>117</v>
      </c>
      <c r="B22" s="24" t="s">
        <v>113</v>
      </c>
      <c r="C22" s="1">
        <f t="shared" ref="C22:L22" si="11">+C21*C11</f>
        <v>13.795918367346939</v>
      </c>
      <c r="D22" s="1">
        <f t="shared" si="11"/>
        <v>2.0000000000000004</v>
      </c>
      <c r="E22" s="1">
        <f t="shared" si="11"/>
        <v>2.6122448979591839</v>
      </c>
      <c r="F22" s="1">
        <f t="shared" si="11"/>
        <v>0</v>
      </c>
      <c r="G22" s="1">
        <f t="shared" si="11"/>
        <v>0</v>
      </c>
      <c r="H22" s="1">
        <f t="shared" si="11"/>
        <v>0</v>
      </c>
      <c r="I22" s="1">
        <f t="shared" si="11"/>
        <v>0</v>
      </c>
      <c r="J22" s="1">
        <f t="shared" si="11"/>
        <v>0</v>
      </c>
      <c r="K22" s="1">
        <f t="shared" si="11"/>
        <v>0</v>
      </c>
      <c r="L22" s="1">
        <f t="shared" si="11"/>
        <v>0</v>
      </c>
      <c r="M22" s="15">
        <f>SUM(C22:L22)</f>
        <v>18.408163265306122</v>
      </c>
      <c r="N22" s="5"/>
    </row>
    <row r="23" spans="1:14" ht="16.8" hidden="1" x14ac:dyDescent="0.35">
      <c r="B23" s="24" t="s">
        <v>104</v>
      </c>
      <c r="C23" s="1">
        <f t="shared" ref="C23:L23" si="12">C18*(C11^$M8)</f>
        <v>3.2897429631422384</v>
      </c>
      <c r="D23" s="1">
        <f t="shared" si="12"/>
        <v>1.0339463079143407</v>
      </c>
      <c r="E23" s="1">
        <f t="shared" si="12"/>
        <v>2.7181876914347902</v>
      </c>
      <c r="F23" s="1">
        <f t="shared" si="12"/>
        <v>0</v>
      </c>
      <c r="G23" s="1">
        <f t="shared" si="12"/>
        <v>0</v>
      </c>
      <c r="H23" s="1">
        <f t="shared" si="12"/>
        <v>0</v>
      </c>
      <c r="I23" s="1">
        <f t="shared" si="12"/>
        <v>0</v>
      </c>
      <c r="J23" s="1">
        <f t="shared" si="12"/>
        <v>0</v>
      </c>
      <c r="K23" s="1">
        <f t="shared" si="12"/>
        <v>0</v>
      </c>
      <c r="L23" s="1">
        <f t="shared" si="12"/>
        <v>0</v>
      </c>
      <c r="M23" s="11">
        <f t="shared" si="7"/>
        <v>7.0418769624913686</v>
      </c>
      <c r="N23" s="2"/>
    </row>
    <row r="24" spans="1:14" ht="16.8" hidden="1" x14ac:dyDescent="0.35">
      <c r="A24" s="14" t="s">
        <v>118</v>
      </c>
      <c r="B24" s="24" t="s">
        <v>114</v>
      </c>
      <c r="C24" s="1">
        <f>C23/$M23</f>
        <v>0.46716848088444157</v>
      </c>
      <c r="D24" s="1">
        <f t="shared" ref="D24:L24" si="13">D23/$M23</f>
        <v>0.14682822682385202</v>
      </c>
      <c r="E24" s="1">
        <f t="shared" si="13"/>
        <v>0.38600329229170649</v>
      </c>
      <c r="F24" s="1">
        <f t="shared" si="13"/>
        <v>0</v>
      </c>
      <c r="G24" s="1">
        <f t="shared" si="13"/>
        <v>0</v>
      </c>
      <c r="H24" s="1">
        <f t="shared" si="13"/>
        <v>0</v>
      </c>
      <c r="I24" s="1">
        <f t="shared" si="13"/>
        <v>0</v>
      </c>
      <c r="J24" s="1">
        <f t="shared" si="13"/>
        <v>0</v>
      </c>
      <c r="K24" s="1">
        <f t="shared" si="13"/>
        <v>0</v>
      </c>
      <c r="L24" s="1">
        <f t="shared" si="13"/>
        <v>0</v>
      </c>
      <c r="M24" s="10">
        <f t="shared" si="7"/>
        <v>1</v>
      </c>
      <c r="N24" s="2"/>
    </row>
    <row r="25" spans="1:14" hidden="1" x14ac:dyDescent="0.3">
      <c r="A25" s="14" t="s">
        <v>119</v>
      </c>
      <c r="B25" s="26" t="s">
        <v>120</v>
      </c>
      <c r="C25" s="1">
        <f t="shared" ref="C25:L25" si="14">C24*C11</f>
        <v>12.146380502995481</v>
      </c>
      <c r="D25" s="1">
        <f t="shared" si="14"/>
        <v>2.0555951755339281</v>
      </c>
      <c r="E25" s="1">
        <f t="shared" si="14"/>
        <v>3.0880263383336519</v>
      </c>
      <c r="F25" s="1">
        <f t="shared" si="14"/>
        <v>0</v>
      </c>
      <c r="G25" s="1">
        <f t="shared" si="14"/>
        <v>0</v>
      </c>
      <c r="H25" s="1">
        <f t="shared" si="14"/>
        <v>0</v>
      </c>
      <c r="I25" s="1">
        <f t="shared" si="14"/>
        <v>0</v>
      </c>
      <c r="J25" s="1">
        <f t="shared" si="14"/>
        <v>0</v>
      </c>
      <c r="K25" s="1">
        <f t="shared" si="14"/>
        <v>0</v>
      </c>
      <c r="L25" s="1">
        <f t="shared" si="14"/>
        <v>0</v>
      </c>
      <c r="M25" s="11">
        <f t="shared" si="7"/>
        <v>17.29000201686306</v>
      </c>
      <c r="N25" s="5"/>
    </row>
    <row r="26" spans="1:14" hidden="1" x14ac:dyDescent="0.3">
      <c r="B26" s="24"/>
      <c r="H26" s="2"/>
      <c r="I26" s="2"/>
      <c r="J26" s="2"/>
      <c r="K26" s="2"/>
      <c r="L26" s="2"/>
      <c r="M26" s="10"/>
      <c r="N26" s="2"/>
    </row>
    <row r="27" spans="1:14" hidden="1" x14ac:dyDescent="0.3">
      <c r="B27" s="14"/>
      <c r="C27" s="1" t="s">
        <v>0</v>
      </c>
      <c r="D27" s="1" t="s">
        <v>1</v>
      </c>
      <c r="E27" s="1" t="s">
        <v>37</v>
      </c>
    </row>
    <row r="28" spans="1:14" hidden="1" x14ac:dyDescent="0.3">
      <c r="B28" s="14"/>
      <c r="C28" s="1" t="s">
        <v>2</v>
      </c>
      <c r="D28" s="1">
        <v>1</v>
      </c>
      <c r="E28" s="1">
        <v>1.0079400000000001</v>
      </c>
    </row>
    <row r="29" spans="1:14" hidden="1" x14ac:dyDescent="0.3">
      <c r="B29" s="14"/>
      <c r="C29" s="1" t="s">
        <v>3</v>
      </c>
      <c r="D29" s="1">
        <v>2</v>
      </c>
      <c r="E29" s="1">
        <v>4.0026000000000002</v>
      </c>
    </row>
    <row r="30" spans="1:14" hidden="1" x14ac:dyDescent="0.3">
      <c r="B30" s="14"/>
      <c r="C30" s="1" t="s">
        <v>4</v>
      </c>
      <c r="D30" s="1">
        <v>3</v>
      </c>
      <c r="E30" s="1">
        <v>6.9409999999999998</v>
      </c>
    </row>
    <row r="31" spans="1:14" hidden="1" x14ac:dyDescent="0.3">
      <c r="B31" s="14"/>
      <c r="C31" s="1" t="s">
        <v>5</v>
      </c>
      <c r="D31" s="1">
        <v>4</v>
      </c>
      <c r="E31" s="1">
        <v>9.0121800000000007</v>
      </c>
    </row>
    <row r="32" spans="1:14" hidden="1" x14ac:dyDescent="0.3">
      <c r="B32" s="14"/>
      <c r="C32" s="1" t="s">
        <v>93</v>
      </c>
      <c r="D32" s="1">
        <v>5</v>
      </c>
      <c r="E32" s="1">
        <v>10.811</v>
      </c>
    </row>
    <row r="33" spans="2:5" hidden="1" x14ac:dyDescent="0.3">
      <c r="B33" s="14"/>
      <c r="C33" s="1" t="s">
        <v>6</v>
      </c>
      <c r="D33" s="1">
        <v>6</v>
      </c>
      <c r="E33" s="1">
        <v>12.0107</v>
      </c>
    </row>
    <row r="34" spans="2:5" hidden="1" x14ac:dyDescent="0.3">
      <c r="B34" s="14"/>
      <c r="C34" s="1" t="s">
        <v>7</v>
      </c>
      <c r="D34" s="1">
        <v>7</v>
      </c>
      <c r="E34" s="1">
        <v>14.006740000000001</v>
      </c>
    </row>
    <row r="35" spans="2:5" hidden="1" x14ac:dyDescent="0.3">
      <c r="B35" s="14"/>
      <c r="C35" s="1" t="s">
        <v>8</v>
      </c>
      <c r="D35" s="1">
        <v>8</v>
      </c>
      <c r="E35" s="1">
        <v>15.9994</v>
      </c>
    </row>
    <row r="36" spans="2:5" hidden="1" x14ac:dyDescent="0.3">
      <c r="B36" s="14"/>
      <c r="C36" s="1" t="s">
        <v>9</v>
      </c>
      <c r="D36" s="1">
        <v>9</v>
      </c>
      <c r="E36" s="1">
        <v>18.9984</v>
      </c>
    </row>
    <row r="37" spans="2:5" hidden="1" x14ac:dyDescent="0.3">
      <c r="B37" s="14"/>
      <c r="C37" s="1" t="s">
        <v>10</v>
      </c>
      <c r="D37" s="1">
        <v>10</v>
      </c>
      <c r="E37" s="1">
        <v>20.1797</v>
      </c>
    </row>
    <row r="38" spans="2:5" hidden="1" x14ac:dyDescent="0.3">
      <c r="B38" s="14"/>
      <c r="C38" s="1" t="s">
        <v>11</v>
      </c>
      <c r="D38" s="1">
        <v>11</v>
      </c>
      <c r="E38" s="1">
        <v>22.98977</v>
      </c>
    </row>
    <row r="39" spans="2:5" hidden="1" x14ac:dyDescent="0.3">
      <c r="B39" s="14"/>
      <c r="C39" s="1" t="s">
        <v>12</v>
      </c>
      <c r="D39" s="1">
        <v>12</v>
      </c>
      <c r="E39" s="1">
        <v>24.305</v>
      </c>
    </row>
    <row r="40" spans="2:5" hidden="1" x14ac:dyDescent="0.3">
      <c r="B40" s="14"/>
      <c r="C40" s="1" t="s">
        <v>13</v>
      </c>
      <c r="D40" s="1">
        <v>13</v>
      </c>
      <c r="E40" s="1">
        <v>26.981539999999999</v>
      </c>
    </row>
    <row r="41" spans="2:5" hidden="1" x14ac:dyDescent="0.3">
      <c r="B41" s="14"/>
      <c r="C41" s="1" t="s">
        <v>18</v>
      </c>
      <c r="D41" s="1">
        <v>14</v>
      </c>
      <c r="E41" s="1">
        <v>28.0855</v>
      </c>
    </row>
    <row r="42" spans="2:5" hidden="1" x14ac:dyDescent="0.3">
      <c r="B42" s="14"/>
      <c r="C42" s="1" t="s">
        <v>14</v>
      </c>
      <c r="D42" s="1">
        <v>15</v>
      </c>
      <c r="E42" s="1">
        <v>30.973759999999999</v>
      </c>
    </row>
    <row r="43" spans="2:5" hidden="1" x14ac:dyDescent="0.3">
      <c r="B43" s="14"/>
      <c r="C43" s="1" t="s">
        <v>15</v>
      </c>
      <c r="D43" s="1">
        <v>16</v>
      </c>
      <c r="E43" s="1">
        <v>32.066000000000003</v>
      </c>
    </row>
    <row r="44" spans="2:5" hidden="1" x14ac:dyDescent="0.3">
      <c r="B44" s="14"/>
      <c r="C44" s="1" t="s">
        <v>16</v>
      </c>
      <c r="D44" s="1">
        <v>17</v>
      </c>
      <c r="E44" s="1">
        <v>35.4527</v>
      </c>
    </row>
    <row r="45" spans="2:5" hidden="1" x14ac:dyDescent="0.3">
      <c r="B45" s="14"/>
      <c r="C45" s="1" t="s">
        <v>17</v>
      </c>
      <c r="D45" s="1">
        <v>18</v>
      </c>
      <c r="E45" s="1">
        <v>39.948</v>
      </c>
    </row>
    <row r="46" spans="2:5" hidden="1" x14ac:dyDescent="0.3">
      <c r="B46" s="14"/>
      <c r="C46" s="1" t="s">
        <v>19</v>
      </c>
      <c r="D46" s="1">
        <v>19</v>
      </c>
      <c r="E46" s="1">
        <v>39.098300000000002</v>
      </c>
    </row>
    <row r="47" spans="2:5" hidden="1" x14ac:dyDescent="0.3">
      <c r="B47" s="14"/>
      <c r="C47" s="1" t="s">
        <v>20</v>
      </c>
      <c r="D47" s="1">
        <v>20</v>
      </c>
      <c r="E47" s="1">
        <v>40.078000000000003</v>
      </c>
    </row>
    <row r="48" spans="2:5" hidden="1" x14ac:dyDescent="0.3">
      <c r="B48" s="14"/>
      <c r="C48" s="1" t="s">
        <v>21</v>
      </c>
      <c r="D48" s="1">
        <v>21</v>
      </c>
      <c r="E48" s="1">
        <v>44.955910000000003</v>
      </c>
    </row>
    <row r="49" spans="2:5" hidden="1" x14ac:dyDescent="0.3">
      <c r="B49" s="14"/>
      <c r="C49" s="1" t="s">
        <v>22</v>
      </c>
      <c r="D49" s="1">
        <v>22</v>
      </c>
      <c r="E49" s="1">
        <v>47.866999999999997</v>
      </c>
    </row>
    <row r="50" spans="2:5" hidden="1" x14ac:dyDescent="0.3">
      <c r="B50" s="14"/>
      <c r="C50" s="1" t="s">
        <v>23</v>
      </c>
      <c r="D50" s="1">
        <v>23</v>
      </c>
      <c r="E50" s="1">
        <v>50.941499999999998</v>
      </c>
    </row>
    <row r="51" spans="2:5" hidden="1" x14ac:dyDescent="0.3">
      <c r="B51" s="14"/>
      <c r="C51" s="1" t="s">
        <v>24</v>
      </c>
      <c r="D51" s="1">
        <v>24</v>
      </c>
      <c r="E51" s="1">
        <v>51.996099999999998</v>
      </c>
    </row>
    <row r="52" spans="2:5" hidden="1" x14ac:dyDescent="0.3">
      <c r="B52" s="14"/>
      <c r="C52" s="1" t="s">
        <v>25</v>
      </c>
      <c r="D52" s="1">
        <v>25</v>
      </c>
      <c r="E52" s="1">
        <v>54.938049999999997</v>
      </c>
    </row>
    <row r="53" spans="2:5" hidden="1" x14ac:dyDescent="0.3">
      <c r="B53" s="14"/>
      <c r="C53" s="1" t="s">
        <v>26</v>
      </c>
      <c r="D53" s="1">
        <v>26</v>
      </c>
      <c r="E53" s="1">
        <v>55.844999999999999</v>
      </c>
    </row>
    <row r="54" spans="2:5" hidden="1" x14ac:dyDescent="0.3">
      <c r="B54" s="14"/>
      <c r="C54" s="1" t="s">
        <v>27</v>
      </c>
      <c r="D54" s="1">
        <v>27</v>
      </c>
      <c r="E54" s="1">
        <v>58.933199999999999</v>
      </c>
    </row>
    <row r="55" spans="2:5" hidden="1" x14ac:dyDescent="0.3">
      <c r="B55" s="14"/>
      <c r="C55" s="1" t="s">
        <v>28</v>
      </c>
      <c r="D55" s="1">
        <v>28</v>
      </c>
      <c r="E55" s="1">
        <v>58.693399999999997</v>
      </c>
    </row>
    <row r="56" spans="2:5" hidden="1" x14ac:dyDescent="0.3">
      <c r="B56" s="14"/>
      <c r="C56" s="1" t="s">
        <v>29</v>
      </c>
      <c r="D56" s="1">
        <v>29</v>
      </c>
      <c r="E56" s="1">
        <v>63.545999999999999</v>
      </c>
    </row>
    <row r="57" spans="2:5" hidden="1" x14ac:dyDescent="0.3">
      <c r="B57" s="14"/>
      <c r="C57" s="1" t="s">
        <v>30</v>
      </c>
      <c r="D57" s="1">
        <v>30</v>
      </c>
      <c r="E57" s="1">
        <v>65.39</v>
      </c>
    </row>
    <row r="58" spans="2:5" hidden="1" x14ac:dyDescent="0.3">
      <c r="B58" s="14"/>
      <c r="C58" s="1" t="s">
        <v>31</v>
      </c>
      <c r="D58" s="1">
        <v>31</v>
      </c>
      <c r="E58" s="1">
        <v>69.722999999999999</v>
      </c>
    </row>
    <row r="59" spans="2:5" hidden="1" x14ac:dyDescent="0.3">
      <c r="B59" s="14"/>
      <c r="C59" s="1" t="s">
        <v>32</v>
      </c>
      <c r="D59" s="1">
        <v>32</v>
      </c>
      <c r="E59" s="1">
        <v>72.61</v>
      </c>
    </row>
    <row r="60" spans="2:5" hidden="1" x14ac:dyDescent="0.3">
      <c r="B60" s="14"/>
      <c r="C60" s="1" t="s">
        <v>33</v>
      </c>
      <c r="D60" s="1">
        <v>33</v>
      </c>
      <c r="E60" s="1">
        <v>74.921599999999998</v>
      </c>
    </row>
    <row r="61" spans="2:5" hidden="1" x14ac:dyDescent="0.3">
      <c r="B61" s="14"/>
      <c r="C61" s="1" t="s">
        <v>34</v>
      </c>
      <c r="D61" s="1">
        <v>34</v>
      </c>
      <c r="E61" s="1">
        <v>78.959999999999994</v>
      </c>
    </row>
    <row r="62" spans="2:5" hidden="1" x14ac:dyDescent="0.3">
      <c r="B62" s="14"/>
      <c r="C62" s="1" t="s">
        <v>35</v>
      </c>
      <c r="D62" s="1">
        <v>35</v>
      </c>
      <c r="E62" s="1">
        <v>79.903999999999996</v>
      </c>
    </row>
    <row r="63" spans="2:5" hidden="1" x14ac:dyDescent="0.3">
      <c r="B63" s="14"/>
      <c r="C63" s="1" t="s">
        <v>36</v>
      </c>
      <c r="D63" s="1">
        <v>36</v>
      </c>
      <c r="E63" s="1">
        <v>83.8</v>
      </c>
    </row>
    <row r="64" spans="2:5" hidden="1" x14ac:dyDescent="0.3">
      <c r="B64" s="14"/>
      <c r="C64" s="1" t="s">
        <v>38</v>
      </c>
      <c r="D64" s="1">
        <v>37</v>
      </c>
      <c r="E64" s="1">
        <v>85.467799999999997</v>
      </c>
    </row>
    <row r="65" spans="2:5" hidden="1" x14ac:dyDescent="0.3">
      <c r="B65" s="14"/>
      <c r="C65" s="1" t="s">
        <v>39</v>
      </c>
      <c r="D65" s="1">
        <v>38</v>
      </c>
      <c r="E65" s="1">
        <v>87.62</v>
      </c>
    </row>
    <row r="66" spans="2:5" hidden="1" x14ac:dyDescent="0.3">
      <c r="B66" s="14"/>
      <c r="C66" s="1" t="s">
        <v>40</v>
      </c>
      <c r="D66" s="1">
        <v>39</v>
      </c>
      <c r="E66" s="1">
        <v>88.905850000000001</v>
      </c>
    </row>
    <row r="67" spans="2:5" hidden="1" x14ac:dyDescent="0.3">
      <c r="B67" s="14"/>
      <c r="C67" s="1" t="s">
        <v>41</v>
      </c>
      <c r="D67" s="1">
        <v>40</v>
      </c>
      <c r="E67" s="1">
        <v>91.224000000000004</v>
      </c>
    </row>
    <row r="68" spans="2:5" hidden="1" x14ac:dyDescent="0.3">
      <c r="B68" s="14"/>
      <c r="C68" s="1" t="s">
        <v>42</v>
      </c>
      <c r="D68" s="1">
        <v>41</v>
      </c>
      <c r="E68" s="1">
        <v>92.906379999999999</v>
      </c>
    </row>
    <row r="69" spans="2:5" hidden="1" x14ac:dyDescent="0.3">
      <c r="B69" s="14"/>
      <c r="C69" s="1" t="s">
        <v>43</v>
      </c>
      <c r="D69" s="1">
        <v>42</v>
      </c>
      <c r="E69" s="1">
        <v>95.94</v>
      </c>
    </row>
    <row r="70" spans="2:5" hidden="1" x14ac:dyDescent="0.3">
      <c r="B70" s="14"/>
      <c r="C70" s="1" t="s">
        <v>44</v>
      </c>
      <c r="D70" s="1">
        <v>43</v>
      </c>
      <c r="E70" s="1">
        <v>97.907200000000003</v>
      </c>
    </row>
    <row r="71" spans="2:5" hidden="1" x14ac:dyDescent="0.3">
      <c r="B71" s="14"/>
      <c r="C71" s="1" t="s">
        <v>45</v>
      </c>
      <c r="D71" s="1">
        <v>44</v>
      </c>
      <c r="E71" s="1">
        <v>101.07</v>
      </c>
    </row>
    <row r="72" spans="2:5" hidden="1" x14ac:dyDescent="0.3">
      <c r="B72" s="14"/>
      <c r="C72" s="1" t="s">
        <v>46</v>
      </c>
      <c r="D72" s="1">
        <v>45</v>
      </c>
      <c r="E72" s="1">
        <v>102.9055</v>
      </c>
    </row>
    <row r="73" spans="2:5" hidden="1" x14ac:dyDescent="0.3">
      <c r="B73" s="14"/>
      <c r="C73" s="1" t="s">
        <v>47</v>
      </c>
      <c r="D73" s="1">
        <v>46</v>
      </c>
      <c r="E73" s="1">
        <v>106.42</v>
      </c>
    </row>
    <row r="74" spans="2:5" hidden="1" x14ac:dyDescent="0.3">
      <c r="B74" s="14"/>
      <c r="C74" s="1" t="s">
        <v>48</v>
      </c>
      <c r="D74" s="1">
        <v>47</v>
      </c>
      <c r="E74" s="1">
        <v>107.8682</v>
      </c>
    </row>
    <row r="75" spans="2:5" hidden="1" x14ac:dyDescent="0.3">
      <c r="B75" s="14"/>
      <c r="C75" s="1" t="s">
        <v>49</v>
      </c>
      <c r="D75" s="1">
        <v>48</v>
      </c>
      <c r="E75" s="1">
        <v>112.411</v>
      </c>
    </row>
    <row r="76" spans="2:5" hidden="1" x14ac:dyDescent="0.3">
      <c r="B76" s="14"/>
      <c r="C76" s="1" t="s">
        <v>50</v>
      </c>
      <c r="D76" s="1">
        <v>49</v>
      </c>
      <c r="E76" s="1">
        <v>114.818</v>
      </c>
    </row>
    <row r="77" spans="2:5" hidden="1" x14ac:dyDescent="0.3">
      <c r="B77" s="14"/>
      <c r="C77" s="1" t="s">
        <v>51</v>
      </c>
      <c r="D77" s="1">
        <v>50</v>
      </c>
      <c r="E77" s="1">
        <v>118.71</v>
      </c>
    </row>
    <row r="78" spans="2:5" hidden="1" x14ac:dyDescent="0.3">
      <c r="B78" s="14"/>
      <c r="C78" s="1" t="s">
        <v>52</v>
      </c>
      <c r="D78" s="1">
        <v>51</v>
      </c>
      <c r="E78" s="1">
        <v>121.76</v>
      </c>
    </row>
    <row r="79" spans="2:5" hidden="1" x14ac:dyDescent="0.3">
      <c r="B79" s="14"/>
      <c r="C79" s="1" t="s">
        <v>53</v>
      </c>
      <c r="D79" s="1">
        <v>52</v>
      </c>
      <c r="E79" s="1">
        <v>127.6</v>
      </c>
    </row>
    <row r="80" spans="2:5" hidden="1" x14ac:dyDescent="0.3">
      <c r="B80" s="14"/>
      <c r="C80" s="1" t="s">
        <v>98</v>
      </c>
      <c r="D80" s="1">
        <v>53</v>
      </c>
      <c r="E80" s="1">
        <v>126.90447</v>
      </c>
    </row>
    <row r="81" spans="2:5" hidden="1" x14ac:dyDescent="0.3">
      <c r="B81" s="14"/>
      <c r="C81" s="1" t="s">
        <v>54</v>
      </c>
      <c r="D81" s="1">
        <v>54</v>
      </c>
      <c r="E81" s="1">
        <v>131.29</v>
      </c>
    </row>
    <row r="82" spans="2:5" hidden="1" x14ac:dyDescent="0.3">
      <c r="B82" s="14"/>
      <c r="C82" s="1" t="s">
        <v>55</v>
      </c>
      <c r="D82" s="1">
        <v>55</v>
      </c>
      <c r="E82" s="1">
        <v>132.90545</v>
      </c>
    </row>
    <row r="83" spans="2:5" hidden="1" x14ac:dyDescent="0.3">
      <c r="B83" s="14"/>
      <c r="C83" s="1" t="s">
        <v>56</v>
      </c>
      <c r="D83" s="1">
        <v>56</v>
      </c>
      <c r="E83" s="1">
        <v>137.327</v>
      </c>
    </row>
    <row r="84" spans="2:5" hidden="1" x14ac:dyDescent="0.3">
      <c r="B84" s="14"/>
      <c r="C84" s="1" t="s">
        <v>57</v>
      </c>
      <c r="D84" s="1">
        <v>57</v>
      </c>
      <c r="E84" s="1">
        <v>138.90549999999999</v>
      </c>
    </row>
    <row r="85" spans="2:5" hidden="1" x14ac:dyDescent="0.3">
      <c r="B85" s="14"/>
      <c r="C85" s="1" t="s">
        <v>58</v>
      </c>
      <c r="D85" s="1">
        <v>58</v>
      </c>
      <c r="E85" s="1">
        <v>140.11600000000001</v>
      </c>
    </row>
    <row r="86" spans="2:5" hidden="1" x14ac:dyDescent="0.3">
      <c r="B86" s="14"/>
      <c r="C86" s="1" t="s">
        <v>59</v>
      </c>
      <c r="D86" s="1">
        <v>59</v>
      </c>
      <c r="E86" s="1">
        <v>140.90764999999999</v>
      </c>
    </row>
    <row r="87" spans="2:5" hidden="1" x14ac:dyDescent="0.3">
      <c r="B87" s="14"/>
      <c r="C87" s="1" t="s">
        <v>60</v>
      </c>
      <c r="D87" s="1">
        <v>60</v>
      </c>
      <c r="E87" s="1">
        <v>144.24</v>
      </c>
    </row>
    <row r="88" spans="2:5" hidden="1" x14ac:dyDescent="0.3">
      <c r="B88" s="14"/>
      <c r="C88" s="1" t="s">
        <v>61</v>
      </c>
      <c r="D88" s="1">
        <v>61</v>
      </c>
      <c r="E88" s="1">
        <v>144.9127</v>
      </c>
    </row>
    <row r="89" spans="2:5" hidden="1" x14ac:dyDescent="0.3">
      <c r="B89" s="14"/>
      <c r="C89" s="1" t="s">
        <v>62</v>
      </c>
      <c r="D89" s="1">
        <v>62</v>
      </c>
      <c r="E89" s="1">
        <v>150.36000000000001</v>
      </c>
    </row>
    <row r="90" spans="2:5" hidden="1" x14ac:dyDescent="0.3">
      <c r="B90" s="14"/>
      <c r="C90" s="1" t="s">
        <v>63</v>
      </c>
      <c r="D90" s="1">
        <v>63</v>
      </c>
      <c r="E90" s="1">
        <v>151.964</v>
      </c>
    </row>
    <row r="91" spans="2:5" hidden="1" x14ac:dyDescent="0.3">
      <c r="B91" s="14"/>
      <c r="C91" s="1" t="s">
        <v>64</v>
      </c>
      <c r="D91" s="1">
        <v>64</v>
      </c>
      <c r="E91" s="1">
        <v>157.25</v>
      </c>
    </row>
    <row r="92" spans="2:5" hidden="1" x14ac:dyDescent="0.3">
      <c r="B92" s="14"/>
      <c r="C92" s="1" t="s">
        <v>65</v>
      </c>
      <c r="D92" s="1">
        <v>65</v>
      </c>
      <c r="E92" s="1">
        <v>158.92534000000001</v>
      </c>
    </row>
    <row r="93" spans="2:5" hidden="1" x14ac:dyDescent="0.3">
      <c r="B93" s="14"/>
      <c r="C93" s="1" t="s">
        <v>66</v>
      </c>
      <c r="D93" s="1">
        <v>66</v>
      </c>
      <c r="E93" s="1">
        <v>162.5</v>
      </c>
    </row>
    <row r="94" spans="2:5" hidden="1" x14ac:dyDescent="0.3">
      <c r="B94" s="14"/>
      <c r="C94" s="1" t="s">
        <v>67</v>
      </c>
      <c r="D94" s="1">
        <v>67</v>
      </c>
      <c r="E94" s="1">
        <v>164.93031999999999</v>
      </c>
    </row>
    <row r="95" spans="2:5" hidden="1" x14ac:dyDescent="0.3">
      <c r="B95" s="14"/>
      <c r="C95" s="1" t="s">
        <v>68</v>
      </c>
      <c r="D95" s="1">
        <v>68</v>
      </c>
      <c r="E95" s="1">
        <v>167.26</v>
      </c>
    </row>
    <row r="96" spans="2:5" hidden="1" x14ac:dyDescent="0.3">
      <c r="B96" s="14"/>
      <c r="C96" s="1" t="s">
        <v>69</v>
      </c>
      <c r="D96" s="1">
        <v>69</v>
      </c>
      <c r="E96" s="1">
        <v>168.93421000000001</v>
      </c>
    </row>
    <row r="97" spans="2:5" hidden="1" x14ac:dyDescent="0.3">
      <c r="B97" s="14"/>
      <c r="C97" s="1" t="s">
        <v>70</v>
      </c>
      <c r="D97" s="1">
        <v>70</v>
      </c>
      <c r="E97" s="1">
        <v>173.04</v>
      </c>
    </row>
    <row r="98" spans="2:5" hidden="1" x14ac:dyDescent="0.3">
      <c r="B98" s="14"/>
      <c r="C98" s="1" t="s">
        <v>71</v>
      </c>
      <c r="D98" s="1">
        <v>71</v>
      </c>
      <c r="E98" s="1">
        <v>174.96700000000001</v>
      </c>
    </row>
    <row r="99" spans="2:5" hidden="1" x14ac:dyDescent="0.3">
      <c r="B99" s="14"/>
      <c r="C99" s="1" t="s">
        <v>72</v>
      </c>
      <c r="D99" s="1">
        <v>72</v>
      </c>
      <c r="E99" s="1">
        <v>178.49</v>
      </c>
    </row>
    <row r="100" spans="2:5" hidden="1" x14ac:dyDescent="0.3">
      <c r="B100" s="14"/>
      <c r="C100" s="1" t="s">
        <v>73</v>
      </c>
      <c r="D100" s="1">
        <v>73</v>
      </c>
      <c r="E100" s="1">
        <v>180.9479</v>
      </c>
    </row>
    <row r="101" spans="2:5" hidden="1" x14ac:dyDescent="0.3">
      <c r="B101" s="14"/>
      <c r="C101" s="1" t="s">
        <v>74</v>
      </c>
      <c r="D101" s="1">
        <v>74</v>
      </c>
      <c r="E101" s="1">
        <v>183.84</v>
      </c>
    </row>
    <row r="102" spans="2:5" hidden="1" x14ac:dyDescent="0.3">
      <c r="B102" s="14"/>
      <c r="C102" s="1" t="s">
        <v>75</v>
      </c>
      <c r="D102" s="1">
        <v>75</v>
      </c>
      <c r="E102" s="1">
        <v>186.20699999999999</v>
      </c>
    </row>
    <row r="103" spans="2:5" hidden="1" x14ac:dyDescent="0.3">
      <c r="B103" s="14"/>
      <c r="C103" s="1" t="s">
        <v>76</v>
      </c>
      <c r="D103" s="1">
        <v>76</v>
      </c>
      <c r="E103" s="1">
        <v>190.23</v>
      </c>
    </row>
    <row r="104" spans="2:5" hidden="1" x14ac:dyDescent="0.3">
      <c r="B104" s="14"/>
      <c r="C104" s="1" t="s">
        <v>77</v>
      </c>
      <c r="D104" s="1">
        <v>77</v>
      </c>
      <c r="E104" s="1">
        <v>192.21700000000001</v>
      </c>
    </row>
    <row r="105" spans="2:5" hidden="1" x14ac:dyDescent="0.3">
      <c r="B105" s="14"/>
      <c r="C105" s="1" t="s">
        <v>78</v>
      </c>
      <c r="D105" s="1">
        <v>78</v>
      </c>
      <c r="E105" s="1">
        <v>195.078</v>
      </c>
    </row>
    <row r="106" spans="2:5" hidden="1" x14ac:dyDescent="0.3">
      <c r="B106" s="14"/>
      <c r="C106" s="1" t="s">
        <v>79</v>
      </c>
      <c r="D106" s="1">
        <v>79</v>
      </c>
      <c r="E106" s="1">
        <v>196.96655000000001</v>
      </c>
    </row>
    <row r="107" spans="2:5" hidden="1" x14ac:dyDescent="0.3">
      <c r="B107" s="14"/>
      <c r="C107" s="1" t="s">
        <v>80</v>
      </c>
      <c r="D107" s="1">
        <v>80</v>
      </c>
      <c r="E107" s="1">
        <v>200.59</v>
      </c>
    </row>
    <row r="108" spans="2:5" hidden="1" x14ac:dyDescent="0.3">
      <c r="B108" s="14"/>
      <c r="C108" s="1" t="s">
        <v>81</v>
      </c>
      <c r="D108" s="1">
        <v>81</v>
      </c>
      <c r="E108" s="1">
        <v>204.38329999999999</v>
      </c>
    </row>
    <row r="109" spans="2:5" hidden="1" x14ac:dyDescent="0.3">
      <c r="B109" s="14"/>
      <c r="C109" s="1" t="s">
        <v>82</v>
      </c>
      <c r="D109" s="1">
        <v>82</v>
      </c>
      <c r="E109" s="1">
        <v>207.2</v>
      </c>
    </row>
    <row r="110" spans="2:5" hidden="1" x14ac:dyDescent="0.3">
      <c r="B110" s="14"/>
      <c r="C110" s="1" t="s">
        <v>83</v>
      </c>
      <c r="D110" s="1">
        <v>83</v>
      </c>
      <c r="E110" s="1">
        <v>208.98038</v>
      </c>
    </row>
    <row r="111" spans="2:5" hidden="1" x14ac:dyDescent="0.3">
      <c r="B111" s="14"/>
      <c r="C111" s="1" t="s">
        <v>84</v>
      </c>
      <c r="D111" s="1">
        <v>84</v>
      </c>
      <c r="E111" s="1">
        <v>208.98240000000001</v>
      </c>
    </row>
    <row r="112" spans="2:5" hidden="1" x14ac:dyDescent="0.3">
      <c r="B112" s="14"/>
      <c r="C112" s="1" t="s">
        <v>85</v>
      </c>
      <c r="D112" s="1">
        <v>85</v>
      </c>
      <c r="E112" s="1">
        <v>209.9871</v>
      </c>
    </row>
    <row r="113" spans="2:5" hidden="1" x14ac:dyDescent="0.3">
      <c r="B113" s="14"/>
      <c r="C113" s="1" t="s">
        <v>86</v>
      </c>
      <c r="D113" s="1">
        <v>86</v>
      </c>
      <c r="E113" s="1">
        <v>222.01759999999999</v>
      </c>
    </row>
    <row r="114" spans="2:5" hidden="1" x14ac:dyDescent="0.3">
      <c r="B114" s="14"/>
      <c r="C114" s="1" t="s">
        <v>87</v>
      </c>
      <c r="D114" s="1">
        <v>87</v>
      </c>
      <c r="E114" s="1">
        <v>223.0197</v>
      </c>
    </row>
    <row r="115" spans="2:5" hidden="1" x14ac:dyDescent="0.3">
      <c r="B115" s="14"/>
      <c r="C115" s="1" t="s">
        <v>88</v>
      </c>
      <c r="D115" s="1">
        <v>88</v>
      </c>
      <c r="E115" s="1">
        <v>226.02539999999999</v>
      </c>
    </row>
    <row r="116" spans="2:5" hidden="1" x14ac:dyDescent="0.3">
      <c r="B116" s="14"/>
      <c r="C116" s="1" t="s">
        <v>89</v>
      </c>
      <c r="D116" s="1">
        <v>89</v>
      </c>
      <c r="E116" s="1">
        <v>227.02780000000001</v>
      </c>
    </row>
    <row r="117" spans="2:5" hidden="1" x14ac:dyDescent="0.3">
      <c r="B117" s="14"/>
      <c r="C117" s="1" t="s">
        <v>90</v>
      </c>
      <c r="D117" s="1">
        <v>90</v>
      </c>
      <c r="E117" s="1">
        <v>232.03809999999999</v>
      </c>
    </row>
    <row r="118" spans="2:5" hidden="1" x14ac:dyDescent="0.3">
      <c r="B118" s="14"/>
      <c r="C118" s="1" t="s">
        <v>91</v>
      </c>
      <c r="D118" s="1">
        <v>91</v>
      </c>
      <c r="E118" s="1">
        <v>231.03587999999999</v>
      </c>
    </row>
    <row r="119" spans="2:5" hidden="1" x14ac:dyDescent="0.3">
      <c r="B119" s="14"/>
      <c r="C119" s="1" t="s">
        <v>92</v>
      </c>
      <c r="D119" s="1">
        <v>92</v>
      </c>
      <c r="E119" s="1">
        <v>238.02889999999999</v>
      </c>
    </row>
    <row r="120" spans="2:5" x14ac:dyDescent="0.3">
      <c r="B120" s="14"/>
    </row>
  </sheetData>
  <conditionalFormatting sqref="C1:L1">
    <cfRule type="cellIs" dxfId="7" priority="9" operator="greaterThan">
      <formula>0</formula>
    </cfRule>
  </conditionalFormatting>
  <conditionalFormatting sqref="C2:L3">
    <cfRule type="cellIs" dxfId="6" priority="8" operator="greaterThan">
      <formula>0</formula>
    </cfRule>
  </conditionalFormatting>
  <conditionalFormatting sqref="D8">
    <cfRule type="cellIs" dxfId="5" priority="7" operator="greaterThan">
      <formula>0</formula>
    </cfRule>
  </conditionalFormatting>
  <conditionalFormatting sqref="C9">
    <cfRule type="cellIs" dxfId="4" priority="5" operator="greaterThan">
      <formula>0</formula>
    </cfRule>
  </conditionalFormatting>
  <conditionalFormatting sqref="C8">
    <cfRule type="cellIs" dxfId="3" priority="4" operator="greaterThan">
      <formula>0</formula>
    </cfRule>
  </conditionalFormatting>
  <conditionalFormatting sqref="M16:M17">
    <cfRule type="cellIs" dxfId="2" priority="3" operator="greaterThan">
      <formula>0</formula>
    </cfRule>
  </conditionalFormatting>
  <conditionalFormatting sqref="F8">
    <cfRule type="cellIs" dxfId="1" priority="2" operator="greaterThan">
      <formula>0</formula>
    </cfRule>
  </conditionalFormatting>
  <conditionalFormatting sqref="M25">
    <cfRule type="cellIs" dxfId="0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</vt:lpstr>
    </vt:vector>
  </TitlesOfParts>
  <Company>Information Services and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2021-09-03T19:05:09Z</dcterms:created>
  <dcterms:modified xsi:type="dcterms:W3CDTF">2022-10-27T20:48:40Z</dcterms:modified>
</cp:coreProperties>
</file>